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052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<sst xmlns="http://schemas.openxmlformats.org/spreadsheetml/2006/main" count="61" uniqueCount="45">
  <si>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</si>
  <si>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</si>
  <si>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</si>
  <si>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</si>
  <si>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</si>
  <si>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</si>
  <si>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</si>
  <si>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</si>
  <si>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未分配賸餘</t>
  </si>
  <si>
    <t>業務活動之現金流量</t>
  </si>
  <si>
    <t>　調整非現金項目</t>
  </si>
  <si>
    <t>投資活動之現金流量</t>
  </si>
  <si>
    <t>期初現金及約當現金</t>
  </si>
  <si>
    <t>期末現金及約當現金</t>
  </si>
  <si>
    <t>　利息收入</t>
  </si>
  <si>
    <t>項目</t>
  </si>
  <si>
    <t>　投資利益</t>
  </si>
  <si>
    <t>　收回呆帳及過期帳</t>
  </si>
  <si>
    <t>　管理費用</t>
  </si>
  <si>
    <t>　提存買賣損失</t>
  </si>
  <si>
    <t>　本年度分配收益數</t>
  </si>
  <si>
    <t>　　投資活動之淨現金流入（流出－）</t>
  </si>
  <si>
    <t>　　融資活動之淨現金流入（流出－）</t>
  </si>
  <si>
    <t>比較增減(-)</t>
  </si>
  <si>
    <t>　　業務活動之淨現金流入（流出－）</t>
  </si>
  <si>
    <t>融資活動之現金流量</t>
  </si>
  <si>
    <t>勞 工 退 休 基 金 收 支 餘 絀 表 （舊制）</t>
  </si>
  <si>
    <t>　手續費費用</t>
  </si>
  <si>
    <t>總收入</t>
  </si>
  <si>
    <t>本期賸餘（短絀－）</t>
  </si>
  <si>
    <t>　本期賸餘（短絀－）</t>
  </si>
  <si>
    <t>總支出</t>
  </si>
  <si>
    <t>勞 工 退 休 基 金 現 金 流 量 表 （舊制）</t>
  </si>
  <si>
    <t>勞 工 退 休 基 金 餘 絀 撥 補 表 （舊制）</t>
  </si>
  <si>
    <t>本年度預算數</t>
  </si>
  <si>
    <t>現金及約當現金之淨增（淨減－）</t>
  </si>
  <si>
    <t>　流動金融資產淨減（淨增－）</t>
  </si>
  <si>
    <t>　提撥勞工退休基金</t>
  </si>
  <si>
    <t>　給付勞工退休基金</t>
  </si>
  <si>
    <t>比較增減(-)</t>
  </si>
  <si>
    <t>　本期賸餘</t>
  </si>
  <si>
    <t>　前期未分配賸餘</t>
  </si>
  <si>
    <r>
      <t xml:space="preserve">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</si>
  <si>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增加長期投資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</si>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</sst>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8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8" fillId="0" borderId="3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8" fillId="0" borderId="10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right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3"/>
  <sheetViews>
    <sheetView tabSelected="1" view="pageBreakPreview" zoomScale="75" zoomScaleSheetLayoutView="75" workbookViewId="0" topLeftCell="A1">
      <selection activeCell="D4" sqref="D1:D16384"/>
    </sheetView>
  </sheetViews>
  <sheetFormatPr defaultColWidth="9.00390625" defaultRowHeight="16.5"/>
  <cols>
    <col min="1" max="1" width="24.25390625" style="0" customWidth="1"/>
    <col min="2" max="2" width="14.25390625" style="0" customWidth="1"/>
    <col min="3" max="3" width="9.125" style="0" customWidth="1"/>
    <col min="4" max="4" width="14.25390625" style="0" customWidth="1"/>
    <col min="5" max="5" width="9.125" style="0" customWidth="1"/>
    <col min="6" max="6" width="14.25390625" style="0" customWidth="1"/>
    <col min="7" max="7" width="9.125" style="0" customWidth="1"/>
  </cols>
  <sheetData>
    <row r="1" spans="1:7" ht="26.25" customHeight="1">
      <c r="A1" s="62" t="s">
        <v>26</v>
      </c>
      <c r="B1" s="62"/>
      <c r="C1" s="62"/>
      <c r="D1" s="62"/>
      <c r="E1" s="62"/>
      <c r="F1" s="62"/>
      <c r="G1" s="62"/>
    </row>
    <row r="2" spans="2:7" s="59" customFormat="1" ht="18.75" customHeight="1" thickBot="1">
      <c r="B2" s="68" t="s">
        <v>42</v>
      </c>
      <c r="C2" s="69"/>
      <c r="D2" s="69"/>
      <c r="E2" s="69"/>
      <c r="G2" s="1" t="s">
        <v>0</v>
      </c>
    </row>
    <row r="3" spans="1:7" ht="20.25" customHeight="1">
      <c r="A3" s="63" t="s">
        <v>1</v>
      </c>
      <c r="B3" s="67" t="s">
        <v>2</v>
      </c>
      <c r="C3" s="67"/>
      <c r="D3" s="67" t="s">
        <v>3</v>
      </c>
      <c r="E3" s="67"/>
      <c r="F3" s="65" t="s">
        <v>39</v>
      </c>
      <c r="G3" s="66"/>
    </row>
    <row r="4" spans="1:7" ht="20.25" customHeight="1">
      <c r="A4" s="64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3" t="s">
        <v>5</v>
      </c>
    </row>
    <row r="5" spans="1:8" ht="18.75" customHeight="1">
      <c r="A5" s="5" t="s">
        <v>28</v>
      </c>
      <c r="B5" s="48">
        <f>IF(SUM(B6:B8)=0,0,SUM(B6:B8))</f>
        <v>25389198</v>
      </c>
      <c r="C5" s="7">
        <f aca="true" t="shared" si="0" ref="C5:C13">IF(OR($B$5=0,B5=0),0,IF(ROUND((B5/$B$5*10000),0)=0,0,ROUND((B5/$B$5)*100,2)))</f>
        <v>100</v>
      </c>
      <c r="D5" s="48">
        <f>IF(SUM(D6:D8)=0,0,SUM(D6:D8))</f>
        <v>25582121</v>
      </c>
      <c r="E5" s="7">
        <f aca="true" t="shared" si="1" ref="E5:E13">IF(OR($D$5=0,D5=0),0,IF(ROUND((D5/$D$5*10000),0)=0,0,ROUND((D5/$D$5)*100,2)))</f>
        <v>100</v>
      </c>
      <c r="F5" s="24">
        <f aca="true" t="shared" si="2" ref="F5:F12">B5-D5</f>
        <v>-192923</v>
      </c>
      <c r="G5" s="49">
        <f aca="true" t="shared" si="3" ref="G5:G13">IF(OR(D5=0,F5=0),0,IF(ROUND((F5/D5*10000),0)=0,0,ABS(ROUND((F5/D5)*100,2))))</f>
        <v>0.75</v>
      </c>
      <c r="H5" s="59"/>
    </row>
    <row r="6" spans="1:8" ht="18.75" customHeight="1">
      <c r="A6" s="9" t="s">
        <v>14</v>
      </c>
      <c r="B6" s="10">
        <v>5711748</v>
      </c>
      <c r="C6" s="11">
        <f t="shared" si="0"/>
        <v>22.5</v>
      </c>
      <c r="D6" s="10">
        <v>5860004</v>
      </c>
      <c r="E6" s="11">
        <f t="shared" si="1"/>
        <v>22.91</v>
      </c>
      <c r="F6" s="52">
        <f t="shared" si="2"/>
        <v>-148256</v>
      </c>
      <c r="G6" s="45">
        <f t="shared" si="3"/>
        <v>2.53</v>
      </c>
      <c r="H6" s="59"/>
    </row>
    <row r="7" spans="1:8" ht="18.75" customHeight="1">
      <c r="A7" s="9" t="s">
        <v>16</v>
      </c>
      <c r="B7" s="50">
        <v>19677420</v>
      </c>
      <c r="C7" s="11">
        <f t="shared" si="0"/>
        <v>77.5</v>
      </c>
      <c r="D7" s="50">
        <v>19721735</v>
      </c>
      <c r="E7" s="11">
        <f t="shared" si="1"/>
        <v>77.09</v>
      </c>
      <c r="F7" s="52">
        <f t="shared" si="2"/>
        <v>-44315</v>
      </c>
      <c r="G7" s="45">
        <f t="shared" si="3"/>
        <v>0.22</v>
      </c>
      <c r="H7" s="59"/>
    </row>
    <row r="8" spans="1:8" ht="18.75" customHeight="1">
      <c r="A8" s="9" t="s">
        <v>17</v>
      </c>
      <c r="B8" s="10">
        <v>30</v>
      </c>
      <c r="C8" s="11">
        <f>IF(OR($B$5=0,B8=0),0,IF(ROUND((B8/$B$5*10000),0)=0,0,ROUND((B8/$B$5)*100,2)))</f>
        <v>0</v>
      </c>
      <c r="D8" s="10">
        <v>382</v>
      </c>
      <c r="E8" s="11">
        <f>IF(OR($D$5=0,D8=0),0,IF(ROUND((D8/$D$5*10000),0)=0,0,ROUND((D8/$D$5)*100,2)))</f>
        <v>0</v>
      </c>
      <c r="F8" s="27">
        <f t="shared" si="2"/>
        <v>-352</v>
      </c>
      <c r="G8" s="45">
        <f t="shared" si="3"/>
        <v>92.15</v>
      </c>
      <c r="H8" s="59"/>
    </row>
    <row r="9" spans="1:8" ht="18.75" customHeight="1">
      <c r="A9" s="5" t="s">
        <v>31</v>
      </c>
      <c r="B9" s="48">
        <f>IF(SUM(B10:B12)=0,0,SUM(B10:B12))</f>
        <v>2657195</v>
      </c>
      <c r="C9" s="7">
        <f t="shared" si="0"/>
        <v>10.47</v>
      </c>
      <c r="D9" s="48">
        <f>IF(SUM(D10:D12)=0,0,SUM(D10:D12))</f>
        <v>2884781</v>
      </c>
      <c r="E9" s="7">
        <f t="shared" si="1"/>
        <v>11.28</v>
      </c>
      <c r="F9" s="24">
        <f t="shared" si="2"/>
        <v>-227586</v>
      </c>
      <c r="G9" s="44">
        <f t="shared" si="3"/>
        <v>7.89</v>
      </c>
      <c r="H9" s="59"/>
    </row>
    <row r="10" spans="1:8" ht="18.75" customHeight="1">
      <c r="A10" s="9" t="s">
        <v>27</v>
      </c>
      <c r="B10" s="10">
        <v>224377</v>
      </c>
      <c r="C10" s="11">
        <f t="shared" si="0"/>
        <v>0.88</v>
      </c>
      <c r="D10" s="10">
        <v>234344</v>
      </c>
      <c r="E10" s="11">
        <f t="shared" si="1"/>
        <v>0.92</v>
      </c>
      <c r="F10" s="52">
        <f t="shared" si="2"/>
        <v>-9967</v>
      </c>
      <c r="G10" s="45">
        <f t="shared" si="3"/>
        <v>4.25</v>
      </c>
      <c r="H10" s="59"/>
    </row>
    <row r="11" spans="1:8" ht="18.75" customHeight="1">
      <c r="A11" s="9" t="s">
        <v>19</v>
      </c>
      <c r="B11" s="50">
        <v>1700080</v>
      </c>
      <c r="C11" s="11">
        <f>IF(OR($B$5=0,B11=0),0,IF(ROUND((B11/$B$5*10000),0)=0,0,ROUND((B11/$B$5)*100,2)))</f>
        <v>6.7</v>
      </c>
      <c r="D11" s="50">
        <v>1972174</v>
      </c>
      <c r="E11" s="11">
        <f>IF(OR($D$5=0,D11=0),0,IF(ROUND((D11/$D$5*10000),0)=0,0,ROUND((D11/$D$5)*100,2)))</f>
        <v>7.71</v>
      </c>
      <c r="F11" s="52">
        <f>B11-D11</f>
        <v>-272094</v>
      </c>
      <c r="G11" s="45">
        <f>IF(OR(D11=0,F11=0),0,IF(ROUND((F11/D11*10000),0)=0,0,ABS(ROUND((F11/D11)*100,2))))</f>
        <v>13.8</v>
      </c>
      <c r="H11" s="59"/>
    </row>
    <row r="12" spans="1:8" ht="18.75" customHeight="1">
      <c r="A12" s="9" t="s">
        <v>18</v>
      </c>
      <c r="B12" s="50">
        <v>732738</v>
      </c>
      <c r="C12" s="11">
        <f t="shared" si="0"/>
        <v>2.89</v>
      </c>
      <c r="D12" s="50">
        <v>678263</v>
      </c>
      <c r="E12" s="11">
        <f t="shared" si="1"/>
        <v>2.65</v>
      </c>
      <c r="F12" s="52">
        <f t="shared" si="2"/>
        <v>54475</v>
      </c>
      <c r="G12" s="45">
        <f t="shared" si="3"/>
        <v>8.03</v>
      </c>
      <c r="H12" s="59"/>
    </row>
    <row r="13" spans="1:8" ht="18.75" customHeight="1">
      <c r="A13" s="56" t="s">
        <v>29</v>
      </c>
      <c r="B13" s="6">
        <f>B5-B9</f>
        <v>22732003</v>
      </c>
      <c r="C13" s="7">
        <f t="shared" si="0"/>
        <v>89.53</v>
      </c>
      <c r="D13" s="6">
        <f>D5-D9</f>
        <v>22697340</v>
      </c>
      <c r="E13" s="7">
        <f t="shared" si="1"/>
        <v>88.72</v>
      </c>
      <c r="F13" s="57">
        <f>IF(OR(AND(B13&lt;0,D13&gt;=0),AND(B13&gt;0,D13&lt;=0)),0,B13-D13)</f>
        <v>34663</v>
      </c>
      <c r="G13" s="44">
        <f t="shared" si="3"/>
        <v>0.15</v>
      </c>
      <c r="H13" s="59"/>
    </row>
    <row r="14" spans="1:8" ht="18.75" customHeight="1">
      <c r="A14" s="9"/>
      <c r="B14" s="10"/>
      <c r="C14" s="11"/>
      <c r="D14" s="10"/>
      <c r="E14" s="11"/>
      <c r="F14" s="52"/>
      <c r="G14" s="45"/>
      <c r="H14" s="59"/>
    </row>
    <row r="15" spans="1:8" ht="18.75" customHeight="1">
      <c r="A15" s="9"/>
      <c r="B15" s="10"/>
      <c r="C15" s="11"/>
      <c r="D15" s="10"/>
      <c r="E15" s="11"/>
      <c r="F15" s="52"/>
      <c r="G15" s="45"/>
      <c r="H15" s="59"/>
    </row>
    <row r="16" spans="1:8" ht="18.75" customHeight="1">
      <c r="A16" s="9"/>
      <c r="B16" s="50"/>
      <c r="C16" s="11"/>
      <c r="D16" s="50"/>
      <c r="E16" s="11"/>
      <c r="F16" s="52"/>
      <c r="G16" s="45"/>
      <c r="H16" s="59"/>
    </row>
    <row r="17" spans="1:8" ht="18.75" customHeight="1">
      <c r="A17" s="9"/>
      <c r="B17" s="10"/>
      <c r="C17" s="11"/>
      <c r="D17" s="10"/>
      <c r="E17" s="11"/>
      <c r="F17" s="52"/>
      <c r="G17" s="45"/>
      <c r="H17" s="59"/>
    </row>
    <row r="18" spans="1:8" ht="18.75" customHeight="1">
      <c r="A18" s="9"/>
      <c r="B18" s="10"/>
      <c r="C18" s="11"/>
      <c r="D18" s="10"/>
      <c r="E18" s="11"/>
      <c r="F18" s="52"/>
      <c r="G18" s="45"/>
      <c r="H18" s="59"/>
    </row>
    <row r="19" spans="1:8" ht="18.75" customHeight="1">
      <c r="A19" s="9"/>
      <c r="B19" s="10"/>
      <c r="C19" s="11"/>
      <c r="D19" s="10"/>
      <c r="E19" s="11"/>
      <c r="F19" s="52"/>
      <c r="G19" s="45"/>
      <c r="H19" s="59"/>
    </row>
    <row r="20" spans="1:8" ht="18.75" customHeight="1">
      <c r="A20" s="9"/>
      <c r="B20" s="10"/>
      <c r="C20" s="11"/>
      <c r="D20" s="10"/>
      <c r="E20" s="11"/>
      <c r="F20" s="52"/>
      <c r="G20" s="45"/>
      <c r="H20" s="59"/>
    </row>
    <row r="21" spans="1:8" ht="18.75" customHeight="1">
      <c r="A21" s="9"/>
      <c r="B21" s="10"/>
      <c r="C21" s="11"/>
      <c r="D21" s="10"/>
      <c r="E21" s="11"/>
      <c r="F21" s="52"/>
      <c r="G21" s="45"/>
      <c r="H21" s="59"/>
    </row>
    <row r="22" spans="1:8" ht="18.75" customHeight="1">
      <c r="A22" s="9"/>
      <c r="B22" s="10"/>
      <c r="C22" s="11"/>
      <c r="D22" s="10"/>
      <c r="E22" s="11"/>
      <c r="F22" s="52"/>
      <c r="G22" s="45"/>
      <c r="H22" s="59"/>
    </row>
    <row r="23" spans="1:8" ht="18.75" customHeight="1">
      <c r="A23" s="9"/>
      <c r="B23" s="10"/>
      <c r="C23" s="11"/>
      <c r="D23" s="10"/>
      <c r="E23" s="11"/>
      <c r="F23" s="52"/>
      <c r="G23" s="45"/>
      <c r="H23" s="59"/>
    </row>
    <row r="24" spans="1:8" ht="18.75" customHeight="1">
      <c r="A24" s="9"/>
      <c r="B24" s="10"/>
      <c r="C24" s="11"/>
      <c r="D24" s="10"/>
      <c r="E24" s="11"/>
      <c r="F24" s="52"/>
      <c r="G24" s="45"/>
      <c r="H24" s="59"/>
    </row>
    <row r="25" spans="1:8" ht="18.75" customHeight="1">
      <c r="A25" s="9"/>
      <c r="B25" s="10"/>
      <c r="C25" s="11"/>
      <c r="D25" s="10"/>
      <c r="E25" s="11"/>
      <c r="F25" s="52"/>
      <c r="G25" s="45"/>
      <c r="H25" s="59"/>
    </row>
    <row r="26" spans="1:8" ht="18.75" customHeight="1">
      <c r="A26" s="5"/>
      <c r="B26" s="6"/>
      <c r="C26" s="7"/>
      <c r="D26" s="6"/>
      <c r="E26" s="7"/>
      <c r="F26" s="24"/>
      <c r="G26" s="44"/>
      <c r="H26" s="59"/>
    </row>
    <row r="27" spans="1:8" ht="42" customHeight="1">
      <c r="A27" s="5"/>
      <c r="B27" s="6"/>
      <c r="C27" s="7"/>
      <c r="D27" s="6"/>
      <c r="E27" s="7"/>
      <c r="F27" s="24"/>
      <c r="G27" s="44"/>
      <c r="H27" s="59"/>
    </row>
    <row r="28" spans="1:8" ht="117" customHeight="1">
      <c r="A28" s="9"/>
      <c r="B28" s="10"/>
      <c r="C28" s="11"/>
      <c r="D28" s="10"/>
      <c r="E28" s="11"/>
      <c r="F28" s="52"/>
      <c r="G28" s="45"/>
      <c r="H28" s="59"/>
    </row>
    <row r="29" spans="1:7" ht="37.5" customHeight="1">
      <c r="A29" s="9"/>
      <c r="B29" s="10"/>
      <c r="C29" s="11"/>
      <c r="D29" s="10"/>
      <c r="E29" s="11"/>
      <c r="F29" s="52"/>
      <c r="G29" s="45"/>
    </row>
    <row r="30" spans="1:7" ht="21" customHeight="1">
      <c r="A30" s="5"/>
      <c r="B30" s="6"/>
      <c r="C30" s="7"/>
      <c r="D30" s="6"/>
      <c r="E30" s="7"/>
      <c r="F30" s="24"/>
      <c r="G30" s="44"/>
    </row>
    <row r="31" spans="1:7" ht="18" customHeight="1">
      <c r="A31" s="5"/>
      <c r="B31" s="13"/>
      <c r="C31" s="7"/>
      <c r="D31" s="13"/>
      <c r="E31" s="7"/>
      <c r="F31" s="24"/>
      <c r="G31" s="44"/>
    </row>
    <row r="32" spans="1:7" ht="24.75" customHeight="1" thickBot="1">
      <c r="A32" s="14"/>
      <c r="B32" s="15"/>
      <c r="C32" s="16"/>
      <c r="D32" s="15"/>
      <c r="E32" s="16"/>
      <c r="F32" s="30"/>
      <c r="G32" s="46"/>
    </row>
    <row r="33" spans="1:7" ht="18.75" customHeight="1">
      <c r="A33" s="18"/>
      <c r="B33" s="19"/>
      <c r="C33" s="19"/>
      <c r="D33" s="20"/>
      <c r="E33" s="20"/>
      <c r="F33" s="20"/>
      <c r="G33" s="20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8"/>
  <sheetViews>
    <sheetView tabSelected="1" view="pageBreakPreview" zoomScale="75" zoomScaleSheetLayoutView="75" workbookViewId="0" topLeftCell="A1">
      <selection activeCell="D4" sqref="D1:D16384"/>
    </sheetView>
  </sheetViews>
  <sheetFormatPr defaultColWidth="9.00390625" defaultRowHeight="16.5"/>
  <cols>
    <col min="1" max="1" width="24.875" style="0" customWidth="1"/>
    <col min="2" max="2" width="14.625" style="0" customWidth="1"/>
    <col min="3" max="3" width="8.625" style="0" customWidth="1"/>
    <col min="4" max="4" width="14.375" style="0" customWidth="1"/>
    <col min="5" max="5" width="8.625" style="0" customWidth="1"/>
    <col min="6" max="6" width="14.50390625" style="0" customWidth="1"/>
    <col min="7" max="7" width="8.50390625" style="0" customWidth="1"/>
  </cols>
  <sheetData>
    <row r="1" spans="1:8" ht="26.25" customHeight="1">
      <c r="A1" s="62" t="s">
        <v>33</v>
      </c>
      <c r="B1" s="62"/>
      <c r="C1" s="62"/>
      <c r="D1" s="62"/>
      <c r="E1" s="62"/>
      <c r="F1" s="62"/>
      <c r="G1" s="62"/>
      <c r="H1" s="22"/>
    </row>
    <row r="2" spans="1:7" s="59" customFormat="1" ht="18.75" customHeight="1" thickBot="1">
      <c r="A2" s="61"/>
      <c r="B2" s="73" t="s">
        <v>42</v>
      </c>
      <c r="C2" s="73"/>
      <c r="D2" s="73"/>
      <c r="E2" s="73"/>
      <c r="F2" s="60"/>
      <c r="G2" s="1" t="s">
        <v>0</v>
      </c>
    </row>
    <row r="3" spans="1:7" ht="20.25" customHeight="1">
      <c r="A3" s="70" t="s">
        <v>15</v>
      </c>
      <c r="B3" s="67" t="s">
        <v>34</v>
      </c>
      <c r="C3" s="67"/>
      <c r="D3" s="67" t="s">
        <v>3</v>
      </c>
      <c r="E3" s="67"/>
      <c r="F3" s="67" t="s">
        <v>23</v>
      </c>
      <c r="G3" s="72"/>
    </row>
    <row r="4" spans="1:7" ht="20.25" customHeight="1">
      <c r="A4" s="71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8" ht="34.5" customHeight="1">
      <c r="A5" s="5" t="s">
        <v>6</v>
      </c>
      <c r="B5" s="23">
        <f>IF(SUM(B6:B7)=0,0,SUM(B6:B7))</f>
        <v>103676554</v>
      </c>
      <c r="C5" s="8">
        <f aca="true" t="shared" si="0" ref="C5:C10">IF(OR(B5=0,$B$5=0),0,IF(ROUND(B5/$B$5*10000,0)=0,0,ROUND(B5/$B$5*100,2)))</f>
        <v>100</v>
      </c>
      <c r="D5" s="24">
        <f>IF(SUM(D6:D7)=0,0,SUM(D6:D7))</f>
        <v>93470964</v>
      </c>
      <c r="E5" s="8">
        <f aca="true" t="shared" si="1" ref="E5:E10">IF(OR(D5=0,$D$5=0),0,IF(ROUND(D5/$D$5*10000,0)=0,0,ROUND(D5/$D$5*100,2)))</f>
        <v>100</v>
      </c>
      <c r="F5" s="24">
        <f>IF(SUM(F6:F7)=0,0,SUM(F6:F7))</f>
        <v>10205590</v>
      </c>
      <c r="G5" s="25">
        <f aca="true" t="shared" si="2" ref="G5:G10">IF(OR(D5=0,F5=0),0,IF(ROUND(F5/D5*10000,0)=0,0,ABS(ROUND(F5/D5*100,2))))</f>
        <v>10.92</v>
      </c>
      <c r="H5" s="59"/>
    </row>
    <row r="6" spans="1:8" ht="30" customHeight="1">
      <c r="A6" s="9" t="s">
        <v>40</v>
      </c>
      <c r="B6" s="26">
        <v>22732003</v>
      </c>
      <c r="C6" s="12">
        <f t="shared" si="0"/>
        <v>21.93</v>
      </c>
      <c r="D6" s="26">
        <v>22697340</v>
      </c>
      <c r="E6" s="12">
        <f t="shared" si="1"/>
        <v>24.28</v>
      </c>
      <c r="F6" s="52">
        <f>IF((B6-D6)=0,0,(B6-D6))</f>
        <v>34663</v>
      </c>
      <c r="G6" s="28">
        <f t="shared" si="2"/>
        <v>0.15</v>
      </c>
      <c r="H6" s="59"/>
    </row>
    <row r="7" spans="1:8" ht="30" customHeight="1">
      <c r="A7" s="9" t="s">
        <v>41</v>
      </c>
      <c r="B7" s="26">
        <v>80944551</v>
      </c>
      <c r="C7" s="12">
        <f t="shared" si="0"/>
        <v>78.07</v>
      </c>
      <c r="D7" s="26">
        <v>70773624</v>
      </c>
      <c r="E7" s="12">
        <f t="shared" si="1"/>
        <v>75.72</v>
      </c>
      <c r="F7" s="52">
        <f>IF((B7-D7)=0,0,(B7-D7))</f>
        <v>10170927</v>
      </c>
      <c r="G7" s="28">
        <f t="shared" si="2"/>
        <v>14.37</v>
      </c>
      <c r="H7" s="59"/>
    </row>
    <row r="8" spans="1:8" ht="34.5" customHeight="1">
      <c r="A8" s="5" t="s">
        <v>7</v>
      </c>
      <c r="B8" s="23">
        <f>IF(SUM(B9:B9)=0,0,SUM(B9:B9))</f>
        <v>14184914</v>
      </c>
      <c r="C8" s="8">
        <f t="shared" si="0"/>
        <v>13.68</v>
      </c>
      <c r="D8" s="23">
        <f>IF(SUM(D9:D9)=0,0,SUM(D9:D9))</f>
        <v>14214944</v>
      </c>
      <c r="E8" s="8">
        <f t="shared" si="1"/>
        <v>15.21</v>
      </c>
      <c r="F8" s="24">
        <f>IF(SUM(F9:F9)=0,0,SUM(F9:F9))</f>
        <v>-30030</v>
      </c>
      <c r="G8" s="25">
        <f t="shared" si="2"/>
        <v>0.21</v>
      </c>
      <c r="H8" s="59"/>
    </row>
    <row r="9" spans="1:8" ht="30" customHeight="1">
      <c r="A9" s="9" t="s">
        <v>20</v>
      </c>
      <c r="B9" s="26">
        <v>14184914</v>
      </c>
      <c r="C9" s="12">
        <f>IF(OR(B9=0,$B$5=0),0,IF(ROUND(B9/$B$5*10000,0)=0,0,ROUND(B9/$B$5*100,2)))</f>
        <v>13.68</v>
      </c>
      <c r="D9" s="26">
        <v>14214944</v>
      </c>
      <c r="E9" s="12">
        <f t="shared" si="1"/>
        <v>15.21</v>
      </c>
      <c r="F9" s="52">
        <f>IF((B9-D9)=0,0,(B9-D9))</f>
        <v>-30030</v>
      </c>
      <c r="G9" s="28">
        <f t="shared" si="2"/>
        <v>0.21</v>
      </c>
      <c r="H9" s="59"/>
    </row>
    <row r="10" spans="1:8" ht="30.75" customHeight="1">
      <c r="A10" s="5" t="s">
        <v>8</v>
      </c>
      <c r="B10" s="23">
        <f>IF((B5-B8)=0,0,(B5-B8))</f>
        <v>89491640</v>
      </c>
      <c r="C10" s="8">
        <f t="shared" si="0"/>
        <v>86.32</v>
      </c>
      <c r="D10" s="23">
        <f>IF((D5-D8)=0,0,(D5-D8))</f>
        <v>79256020</v>
      </c>
      <c r="E10" s="8">
        <f t="shared" si="1"/>
        <v>84.79</v>
      </c>
      <c r="F10" s="24">
        <f>IF((F5-F8)=0,0,(F5-F8))</f>
        <v>10235620</v>
      </c>
      <c r="G10" s="25">
        <f t="shared" si="2"/>
        <v>12.91</v>
      </c>
      <c r="H10" s="59"/>
    </row>
    <row r="11" spans="1:8" ht="33.75" customHeight="1">
      <c r="A11" s="5"/>
      <c r="B11" s="23"/>
      <c r="C11" s="8"/>
      <c r="D11" s="24"/>
      <c r="E11" s="8"/>
      <c r="F11" s="24"/>
      <c r="G11" s="25"/>
      <c r="H11" s="59"/>
    </row>
    <row r="12" spans="1:8" ht="30" customHeight="1">
      <c r="A12" s="9"/>
      <c r="B12" s="26"/>
      <c r="C12" s="12"/>
      <c r="D12" s="26"/>
      <c r="E12" s="12"/>
      <c r="F12" s="52"/>
      <c r="G12" s="28"/>
      <c r="H12" s="59"/>
    </row>
    <row r="13" spans="1:8" ht="30" customHeight="1">
      <c r="A13" s="9"/>
      <c r="B13" s="27"/>
      <c r="C13" s="12"/>
      <c r="D13" s="26"/>
      <c r="E13" s="12"/>
      <c r="F13" s="52"/>
      <c r="G13" s="28"/>
      <c r="H13" s="59"/>
    </row>
    <row r="14" spans="1:8" ht="33.75" customHeight="1">
      <c r="A14" s="55"/>
      <c r="B14" s="23"/>
      <c r="C14" s="8"/>
      <c r="D14" s="24"/>
      <c r="E14" s="8"/>
      <c r="F14" s="24"/>
      <c r="G14" s="25"/>
      <c r="H14" s="59"/>
    </row>
    <row r="15" spans="2:8" ht="23.25" customHeight="1">
      <c r="B15" s="23"/>
      <c r="C15" s="8"/>
      <c r="D15" s="24"/>
      <c r="E15" s="8"/>
      <c r="F15" s="24"/>
      <c r="G15" s="25"/>
      <c r="H15" s="59"/>
    </row>
    <row r="16" spans="1:8" ht="30.75" customHeight="1">
      <c r="A16" s="5"/>
      <c r="B16" s="23"/>
      <c r="C16" s="8"/>
      <c r="D16" s="24"/>
      <c r="E16" s="8"/>
      <c r="F16" s="24"/>
      <c r="G16" s="25"/>
      <c r="H16" s="59"/>
    </row>
    <row r="17" spans="1:8" ht="33.75" customHeight="1">
      <c r="A17" s="53"/>
      <c r="B17" s="26"/>
      <c r="C17" s="12"/>
      <c r="D17" s="26"/>
      <c r="E17" s="12"/>
      <c r="F17" s="52"/>
      <c r="G17" s="28"/>
      <c r="H17" s="59"/>
    </row>
    <row r="18" spans="1:8" ht="33.75" customHeight="1">
      <c r="A18" s="53"/>
      <c r="B18" s="26"/>
      <c r="C18" s="12"/>
      <c r="D18" s="26"/>
      <c r="E18" s="12"/>
      <c r="F18" s="52"/>
      <c r="G18" s="28"/>
      <c r="H18" s="59"/>
    </row>
    <row r="19" spans="1:8" ht="33.75" customHeight="1">
      <c r="A19" s="53"/>
      <c r="B19" s="27"/>
      <c r="C19" s="12"/>
      <c r="D19" s="27"/>
      <c r="E19" s="12"/>
      <c r="F19" s="52"/>
      <c r="G19" s="28"/>
      <c r="H19" s="59"/>
    </row>
    <row r="20" spans="1:8" ht="29.25" customHeight="1">
      <c r="A20" s="9"/>
      <c r="B20" s="26"/>
      <c r="C20" s="12"/>
      <c r="D20" s="27"/>
      <c r="E20" s="12"/>
      <c r="F20" s="52"/>
      <c r="G20" s="28"/>
      <c r="H20" s="59"/>
    </row>
    <row r="21" spans="1:8" ht="56.25" customHeight="1">
      <c r="A21" s="9"/>
      <c r="B21" s="26"/>
      <c r="C21" s="12"/>
      <c r="D21" s="27"/>
      <c r="E21" s="12"/>
      <c r="F21" s="52"/>
      <c r="G21" s="28"/>
      <c r="H21" s="59"/>
    </row>
    <row r="22" spans="1:8" ht="117.75" customHeight="1" thickBot="1">
      <c r="A22" s="47"/>
      <c r="B22" s="29"/>
      <c r="C22" s="17"/>
      <c r="D22" s="30"/>
      <c r="E22" s="17"/>
      <c r="F22" s="30"/>
      <c r="G22" s="31"/>
      <c r="H22" s="59"/>
    </row>
    <row r="23" spans="2:8" ht="31.5" customHeight="1">
      <c r="B23" s="59"/>
      <c r="C23" s="59"/>
      <c r="D23" s="59"/>
      <c r="E23" s="59"/>
      <c r="F23" s="59"/>
      <c r="G23" s="59"/>
      <c r="H23" s="59"/>
    </row>
    <row r="24" spans="2:8" ht="15.75">
      <c r="B24" s="59"/>
      <c r="C24" s="59"/>
      <c r="D24" s="59"/>
      <c r="E24" s="59"/>
      <c r="F24" s="59"/>
      <c r="G24" s="59"/>
      <c r="H24" s="59"/>
    </row>
    <row r="25" spans="2:8" ht="15.75">
      <c r="B25" s="59"/>
      <c r="C25" s="59"/>
      <c r="D25" s="59"/>
      <c r="E25" s="59"/>
      <c r="F25" s="59"/>
      <c r="G25" s="59"/>
      <c r="H25" s="59"/>
    </row>
    <row r="26" spans="2:8" ht="15.75">
      <c r="B26" s="59"/>
      <c r="C26" s="59"/>
      <c r="D26" s="59"/>
      <c r="E26" s="59"/>
      <c r="F26" s="59"/>
      <c r="G26" s="59"/>
      <c r="H26" s="59"/>
    </row>
    <row r="27" spans="2:8" ht="15.75">
      <c r="B27" s="59"/>
      <c r="C27" s="59"/>
      <c r="D27" s="59"/>
      <c r="E27" s="59"/>
      <c r="F27" s="59"/>
      <c r="G27" s="59"/>
      <c r="H27" s="59"/>
    </row>
    <row r="28" spans="2:8" ht="15.75">
      <c r="B28" s="59"/>
      <c r="C28" s="59"/>
      <c r="D28" s="59"/>
      <c r="E28" s="59"/>
      <c r="F28" s="59"/>
      <c r="G28" s="59"/>
      <c r="H28" s="59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3"/>
  <sheetViews>
    <sheetView tabSelected="1" view="pageBreakPreview" zoomScaleSheetLayoutView="100" workbookViewId="0" topLeftCell="A1">
      <selection activeCell="D4" sqref="D1:D16384"/>
    </sheetView>
  </sheetViews>
  <sheetFormatPr defaultColWidth="9.00390625" defaultRowHeight="16.5"/>
  <cols>
    <col min="1" max="1" width="44.375" style="0" customWidth="1"/>
    <col min="2" max="2" width="24.75390625" style="0" customWidth="1"/>
    <col min="3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2" t="s">
        <v>32</v>
      </c>
      <c r="B1" s="62"/>
      <c r="C1" s="62"/>
      <c r="D1" s="21"/>
      <c r="E1" s="21"/>
      <c r="F1" s="21"/>
      <c r="G1" s="21"/>
      <c r="H1" s="22"/>
    </row>
    <row r="2" spans="1:6" s="59" customFormat="1" ht="18.75" customHeight="1" thickBot="1">
      <c r="A2" s="78" t="s">
        <v>44</v>
      </c>
      <c r="B2" s="79"/>
      <c r="C2" s="80" t="s">
        <v>0</v>
      </c>
      <c r="D2" s="58"/>
      <c r="E2" s="58"/>
      <c r="F2" s="60"/>
    </row>
    <row r="3" spans="1:3" ht="20.25" customHeight="1">
      <c r="A3" s="63" t="s">
        <v>15</v>
      </c>
      <c r="B3" s="74" t="s">
        <v>2</v>
      </c>
      <c r="C3" s="75"/>
    </row>
    <row r="4" spans="1:3" ht="20.25" customHeight="1">
      <c r="A4" s="64"/>
      <c r="B4" s="76"/>
      <c r="C4" s="77"/>
    </row>
    <row r="5" spans="1:8" ht="22.5" customHeight="1">
      <c r="A5" s="54" t="s">
        <v>9</v>
      </c>
      <c r="B5" s="32"/>
      <c r="C5" s="32"/>
      <c r="D5" s="59"/>
      <c r="E5" s="59"/>
      <c r="F5" s="59"/>
      <c r="G5" s="59"/>
      <c r="H5" s="59"/>
    </row>
    <row r="6" spans="1:8" ht="21.75" customHeight="1">
      <c r="A6" s="33" t="s">
        <v>30</v>
      </c>
      <c r="B6" s="34">
        <v>22732003</v>
      </c>
      <c r="C6" s="35"/>
      <c r="D6" s="59"/>
      <c r="E6" s="59"/>
      <c r="F6" s="59"/>
      <c r="G6" s="59"/>
      <c r="H6" s="59"/>
    </row>
    <row r="7" spans="1:8" ht="21.75" customHeight="1">
      <c r="A7" s="33" t="s">
        <v>10</v>
      </c>
      <c r="B7" s="34">
        <v>1800654</v>
      </c>
      <c r="C7" s="35"/>
      <c r="D7" s="59"/>
      <c r="E7" s="59"/>
      <c r="F7" s="59"/>
      <c r="G7" s="59"/>
      <c r="H7" s="59"/>
    </row>
    <row r="8" spans="1:8" ht="22.5" customHeight="1">
      <c r="A8" s="36" t="s">
        <v>24</v>
      </c>
      <c r="B8" s="37"/>
      <c r="C8" s="37">
        <f>IF(SUM(B6:B7)=0,0,SUM(B6:B7))</f>
        <v>24532657</v>
      </c>
      <c r="D8" s="59"/>
      <c r="E8" s="59"/>
      <c r="F8" s="59"/>
      <c r="G8" s="59"/>
      <c r="H8" s="59"/>
    </row>
    <row r="9" spans="1:8" ht="22.5" customHeight="1">
      <c r="A9" s="38" t="s">
        <v>11</v>
      </c>
      <c r="B9" s="35"/>
      <c r="C9" s="35"/>
      <c r="D9" s="59"/>
      <c r="E9" s="59"/>
      <c r="F9" s="59"/>
      <c r="G9" s="59"/>
      <c r="H9" s="59"/>
    </row>
    <row r="10" spans="1:8" ht="22.5" customHeight="1">
      <c r="A10" s="33" t="s">
        <v>36</v>
      </c>
      <c r="B10" s="34">
        <v>-4855943</v>
      </c>
      <c r="C10" s="35"/>
      <c r="D10" s="59"/>
      <c r="E10" s="59"/>
      <c r="F10" s="59"/>
      <c r="G10" s="59"/>
      <c r="H10" s="59"/>
    </row>
    <row r="11" spans="1:8" ht="21" customHeight="1">
      <c r="A11" s="33" t="s">
        <v>43</v>
      </c>
      <c r="B11" s="34">
        <v>-3947712</v>
      </c>
      <c r="C11" s="35"/>
      <c r="D11" s="59"/>
      <c r="E11" s="59"/>
      <c r="F11" s="59"/>
      <c r="G11" s="59"/>
      <c r="H11" s="59"/>
    </row>
    <row r="12" spans="1:8" ht="21" customHeight="1">
      <c r="A12" s="36" t="s">
        <v>21</v>
      </c>
      <c r="B12" s="34"/>
      <c r="C12" s="37">
        <f>IF(SUM(B10:B11)=0,0,SUM(B10:B11))</f>
        <v>-8803655</v>
      </c>
      <c r="D12" s="59"/>
      <c r="E12" s="59"/>
      <c r="F12" s="59"/>
      <c r="G12" s="59"/>
      <c r="H12" s="59"/>
    </row>
    <row r="13" spans="1:8" ht="21" customHeight="1">
      <c r="A13" s="38" t="s">
        <v>25</v>
      </c>
      <c r="B13" s="34"/>
      <c r="C13" s="37"/>
      <c r="D13" s="59"/>
      <c r="E13" s="59"/>
      <c r="F13" s="59"/>
      <c r="G13" s="59"/>
      <c r="H13" s="59"/>
    </row>
    <row r="14" spans="1:8" ht="21" customHeight="1">
      <c r="A14" s="33" t="s">
        <v>37</v>
      </c>
      <c r="B14" s="34">
        <v>43056360</v>
      </c>
      <c r="C14" s="37"/>
      <c r="D14" s="59"/>
      <c r="E14" s="59"/>
      <c r="F14" s="59"/>
      <c r="G14" s="59"/>
      <c r="H14" s="59"/>
    </row>
    <row r="15" spans="1:8" ht="21" customHeight="1">
      <c r="A15" s="33" t="s">
        <v>38</v>
      </c>
      <c r="B15" s="34">
        <v>-58721227</v>
      </c>
      <c r="C15" s="37"/>
      <c r="D15" s="59"/>
      <c r="E15" s="59"/>
      <c r="F15" s="59"/>
      <c r="G15" s="59"/>
      <c r="H15" s="59"/>
    </row>
    <row r="16" spans="1:8" ht="21" customHeight="1">
      <c r="A16" s="36" t="s">
        <v>22</v>
      </c>
      <c r="B16" s="34"/>
      <c r="C16" s="37">
        <f>IF(SUM(B14:B15)=0,0,SUM(B14:B15))</f>
        <v>-15664867</v>
      </c>
      <c r="D16" s="59"/>
      <c r="E16" s="59"/>
      <c r="F16" s="59"/>
      <c r="G16" s="59"/>
      <c r="H16" s="59"/>
    </row>
    <row r="17" spans="1:8" ht="21" customHeight="1">
      <c r="A17" s="38" t="s">
        <v>35</v>
      </c>
      <c r="B17" s="34"/>
      <c r="C17" s="37">
        <f>IF(SUM(C8,C12,C16)=0,0,SUM(C8,C12,C16))</f>
        <v>64135</v>
      </c>
      <c r="D17" s="59"/>
      <c r="E17" s="59"/>
      <c r="F17" s="59"/>
      <c r="G17" s="59"/>
      <c r="H17" s="59"/>
    </row>
    <row r="18" spans="1:8" ht="21" customHeight="1">
      <c r="A18" s="38" t="s">
        <v>12</v>
      </c>
      <c r="B18" s="34"/>
      <c r="C18" s="40">
        <v>91092503</v>
      </c>
      <c r="D18" s="59"/>
      <c r="E18" s="59"/>
      <c r="F18" s="59"/>
      <c r="G18" s="59"/>
      <c r="H18" s="59"/>
    </row>
    <row r="19" spans="1:8" ht="21" customHeight="1">
      <c r="A19" s="38" t="s">
        <v>13</v>
      </c>
      <c r="B19" s="34"/>
      <c r="C19" s="41">
        <f>C17+C18</f>
        <v>91156638</v>
      </c>
      <c r="D19" s="59"/>
      <c r="E19" s="59"/>
      <c r="F19" s="59"/>
      <c r="G19" s="59"/>
      <c r="H19" s="59"/>
    </row>
    <row r="20" spans="1:8" ht="21" customHeight="1">
      <c r="A20" s="38"/>
      <c r="B20" s="34"/>
      <c r="C20" s="41"/>
      <c r="D20" s="59"/>
      <c r="E20" s="59"/>
      <c r="F20" s="59"/>
      <c r="G20" s="59"/>
      <c r="H20" s="59"/>
    </row>
    <row r="21" spans="1:8" ht="21" customHeight="1">
      <c r="A21" s="38"/>
      <c r="B21" s="34"/>
      <c r="C21" s="41"/>
      <c r="D21" s="59"/>
      <c r="E21" s="59"/>
      <c r="F21" s="59"/>
      <c r="G21" s="59"/>
      <c r="H21" s="59"/>
    </row>
    <row r="22" spans="1:8" ht="21" customHeight="1">
      <c r="A22" s="33"/>
      <c r="B22" s="34"/>
      <c r="C22" s="35"/>
      <c r="D22" s="59"/>
      <c r="E22" s="59"/>
      <c r="F22" s="59"/>
      <c r="G22" s="59"/>
      <c r="H22" s="59"/>
    </row>
    <row r="23" spans="1:8" ht="21" customHeight="1">
      <c r="A23" s="38"/>
      <c r="B23" s="34"/>
      <c r="C23" s="41"/>
      <c r="D23" s="59"/>
      <c r="E23" s="59"/>
      <c r="F23" s="59"/>
      <c r="G23" s="59"/>
      <c r="H23" s="59"/>
    </row>
    <row r="24" spans="1:8" ht="22.5" customHeight="1">
      <c r="A24" s="38"/>
      <c r="B24" s="35"/>
      <c r="C24" s="35"/>
      <c r="D24" s="59"/>
      <c r="E24" s="59"/>
      <c r="F24" s="59"/>
      <c r="G24" s="59"/>
      <c r="H24" s="59"/>
    </row>
    <row r="25" spans="1:8" ht="22.5" customHeight="1">
      <c r="A25" s="38"/>
      <c r="B25" s="35"/>
      <c r="C25" s="35"/>
      <c r="D25" s="59"/>
      <c r="E25" s="59"/>
      <c r="F25" s="59"/>
      <c r="G25" s="59"/>
      <c r="H25" s="59"/>
    </row>
    <row r="26" spans="1:8" ht="30" customHeight="1">
      <c r="A26" s="33"/>
      <c r="B26" s="34"/>
      <c r="C26" s="35"/>
      <c r="D26" s="59"/>
      <c r="E26" s="59"/>
      <c r="F26" s="59"/>
      <c r="G26" s="59"/>
      <c r="H26" s="59"/>
    </row>
    <row r="27" spans="1:8" ht="30" customHeight="1">
      <c r="A27" s="33"/>
      <c r="B27" s="34"/>
      <c r="C27" s="35"/>
      <c r="D27" s="59"/>
      <c r="E27" s="59"/>
      <c r="F27" s="59"/>
      <c r="G27" s="59"/>
      <c r="H27" s="59"/>
    </row>
    <row r="28" spans="1:8" ht="30" customHeight="1">
      <c r="A28" s="33"/>
      <c r="B28" s="34"/>
      <c r="C28" s="35"/>
      <c r="D28" s="59"/>
      <c r="E28" s="59"/>
      <c r="F28" s="59"/>
      <c r="G28" s="59"/>
      <c r="H28" s="59"/>
    </row>
    <row r="29" spans="1:3" ht="26.25" customHeight="1">
      <c r="A29" s="33"/>
      <c r="B29" s="34"/>
      <c r="C29" s="35"/>
    </row>
    <row r="30" spans="1:3" ht="24.75" customHeight="1">
      <c r="A30" s="33"/>
      <c r="B30" s="34"/>
      <c r="C30" s="35"/>
    </row>
    <row r="31" spans="1:3" ht="24.75" customHeight="1">
      <c r="A31" s="36"/>
      <c r="B31" s="37"/>
      <c r="C31" s="37"/>
    </row>
    <row r="32" spans="1:3" ht="27" customHeight="1">
      <c r="A32" s="39"/>
      <c r="B32" s="37"/>
      <c r="C32" s="40"/>
    </row>
    <row r="33" spans="1:3" ht="28.5" customHeight="1" thickBot="1">
      <c r="A33" s="42"/>
      <c r="B33" s="51"/>
      <c r="C33" s="51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savy</cp:lastModifiedBy>
  <cp:lastPrinted>2015-08-19T11:09:48Z</cp:lastPrinted>
  <dcterms:created xsi:type="dcterms:W3CDTF">2013-01-24T11:40:52Z</dcterms:created>
  <dcterms:modified xsi:type="dcterms:W3CDTF">2015-08-19T11:11:37Z</dcterms:modified>
  <cp:category/>
  <cp:version/>
  <cp:contentType/>
  <cp:contentStatus/>
</cp:coreProperties>
</file>